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4eb94466f585b3/Desktop/Verwaltung_Akademie/Lernmaterial/Prüfungen/NEUE PO/Abschlussprüfung/DWS_Musterprüfungen/DWS_Musterprüfungen_8. Auflage/Eigene Lösungen/"/>
    </mc:Choice>
  </mc:AlternateContent>
  <xr:revisionPtr revIDLastSave="0" documentId="8_{EE186572-11B4-4FF8-B562-A1F6AD3E450C}" xr6:coauthVersionLast="47" xr6:coauthVersionMax="47" xr10:uidLastSave="{00000000-0000-0000-0000-000000000000}"/>
  <bookViews>
    <workbookView xWindow="-110" yWindow="-110" windowWidth="25180" windowHeight="16140" xr2:uid="{18C00A9A-575E-45BE-9827-009A3831DE8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P14" i="1"/>
  <c r="M15" i="1" l="1"/>
  <c r="J14" i="1" l="1"/>
  <c r="G16" i="1" l="1"/>
</calcChain>
</file>

<file path=xl/sharedStrings.xml><?xml version="1.0" encoding="utf-8"?>
<sst xmlns="http://schemas.openxmlformats.org/spreadsheetml/2006/main" count="120" uniqueCount="98">
  <si>
    <t>2017/2018</t>
  </si>
  <si>
    <t>Nr.</t>
  </si>
  <si>
    <t>Erklärung/Berechnung</t>
  </si>
  <si>
    <t>Betriebseinnahmen</t>
  </si>
  <si>
    <t>Betriebsausgaben</t>
  </si>
  <si>
    <t>Privateinlage</t>
  </si>
  <si>
    <t>regelmäßig wiederkehrende Ausgaben
§ 11 (2) S. 2 EStG &gt; Wirtschaftlichkeitsprinzip</t>
  </si>
  <si>
    <t>655 km * 0,30 €/KM= 196,50 €
Übernachtung auch BA von 180 €
Verpflegung: 14 € + 28 € + 14 € = 56 €</t>
  </si>
  <si>
    <t>Gehalt Beriebsausabe
Abgaben Minijobzentrale Betriebsausgabe</t>
  </si>
  <si>
    <t>Anlagenabgang laut Aufgabe 0 €
Betriebseinnahme: 140 € * 1,19 = 166,60
318,21 € + 166,60 € = 484,81 €
GWG: 484,81 € / 1,19 = 407,40 €
Vorsteuer auf GWG: 407,40 € * 19% = 77,41 €</t>
  </si>
  <si>
    <t>Betriebseinnahme: +411 €
Betriebsausgabe: Differenz 639 € (1.050 € - 411 €)</t>
  </si>
  <si>
    <t>Betriebsausgabe: -59,50 €
keine Betriebseinnahme
keine unentgeltliche Wertabgabe betreffend USt</t>
  </si>
  <si>
    <t>In EÜR keine Rückstellung möglich</t>
  </si>
  <si>
    <t>Betriebseinnahme: (1.700 € - 1.900 €) * 1,19 = -238 €</t>
  </si>
  <si>
    <t>-238</t>
  </si>
  <si>
    <t>AfA = 5.120 € / 8 J * 2/12 M = 106,67 €
USt von 972,80 € keine Betriebsausgabe</t>
  </si>
  <si>
    <t>Summe</t>
  </si>
  <si>
    <t>EUR</t>
  </si>
  <si>
    <t>2018</t>
  </si>
  <si>
    <t>+125.000</t>
  </si>
  <si>
    <t>-66.000</t>
  </si>
  <si>
    <t>+156.800</t>
  </si>
  <si>
    <t>-82.451</t>
  </si>
  <si>
    <t>-196,50
-180
-56</t>
  </si>
  <si>
    <t>-556
-174,97</t>
  </si>
  <si>
    <r>
      <t xml:space="preserve">0
+166,60
</t>
    </r>
    <r>
      <rPr>
        <sz val="11"/>
        <color rgb="FFFF0000"/>
        <rFont val="Calibri"/>
        <family val="2"/>
        <scheme val="minor"/>
      </rPr>
      <t>-407,40
-77,41</t>
    </r>
  </si>
  <si>
    <t>+411
+639</t>
  </si>
  <si>
    <r>
      <rPr>
        <sz val="11"/>
        <color rgb="FFFF0000"/>
        <rFont val="Calibri"/>
        <family val="2"/>
        <scheme val="minor"/>
      </rPr>
      <t>-59,50</t>
    </r>
    <r>
      <rPr>
        <sz val="11"/>
        <color theme="1"/>
        <rFont val="Calibri"/>
        <family val="2"/>
        <scheme val="minor"/>
      </rPr>
      <t xml:space="preserve">
0 €
0 €</t>
    </r>
  </si>
  <si>
    <t>+5.400</t>
  </si>
  <si>
    <r>
      <rPr>
        <sz val="11"/>
        <color rgb="FFFF0000"/>
        <rFont val="Calibri"/>
        <family val="2"/>
        <scheme val="minor"/>
      </rPr>
      <t>- 106,67</t>
    </r>
    <r>
      <rPr>
        <sz val="11"/>
        <color theme="1"/>
        <rFont val="Calibri"/>
        <family val="2"/>
        <scheme val="minor"/>
      </rPr>
      <t xml:space="preserve">
0</t>
    </r>
  </si>
  <si>
    <t>+171.900</t>
  </si>
  <si>
    <t>-78.100</t>
  </si>
  <si>
    <t>Keine regelmäßig wiederkehrende Einnahme
Korrektur der Betriebseinnahmen
4.000 € * 1,19 =  4.760 € * 98% = 4.664,80 €</t>
  </si>
  <si>
    <t>- 4.664,80</t>
  </si>
  <si>
    <t>Korrektur Betriebsausgabe, weil keine durch Betrieb vernlasste Aufwendungen
Geschenk stellt bei Ihr Betriebseinnahmen dar, weil die Kosmetikerin § 37b EStG nicht angewendet hat</t>
  </si>
  <si>
    <t>+595
+595</t>
  </si>
  <si>
    <t>Aufwendungen für private Lebensführung</t>
  </si>
  <si>
    <t>+450</t>
  </si>
  <si>
    <t>Betriebsausgabe Sondervorauszahlung
Säumniszuschlag ebenfalls Betriebsausgabe</t>
  </si>
  <si>
    <t>-2.500 €
-25 €</t>
  </si>
  <si>
    <t>Arbeitszimmer ansatzfähig, weil Mittelpunkt der Tätigkeit
(15.000 € + 3.300 €) * 20/100 qm = 3.660 €</t>
  </si>
  <si>
    <t>-3.660</t>
  </si>
  <si>
    <t>Aus der Rechnung 238 € die Vorsteuer stellt BA dar
Degr. AfA: 5.200 € * 100% / 13 J * 3 * 1/12 M = 100 €
Nichtansatz der Vorsteuer für Rechnung 5.950 €</t>
  </si>
  <si>
    <t>-38
-100
0</t>
  </si>
  <si>
    <t>Korrketur der BE
USt als BA</t>
  </si>
  <si>
    <t>-1.720
-1.280</t>
  </si>
  <si>
    <t>Hotelrechnung &gt; keine Korrektur
Verpflegung &gt; Korrektur des Nettobetrages
Verpflegungspauschale (14 € + 28 € + 14 €)
Vorsteuer auf Verpflegung &gt; keine Korrektur
Mietwagen &gt; keine Korrektur
Strafzettel &gt; nichtabziehbare BA</t>
  </si>
  <si>
    <t>2018/2019</t>
  </si>
  <si>
    <r>
      <t xml:space="preserve">0
+100
</t>
    </r>
    <r>
      <rPr>
        <sz val="11"/>
        <color rgb="FFFF0000"/>
        <rFont val="Calibri"/>
        <family val="2"/>
        <scheme val="minor"/>
      </rPr>
      <t>-56</t>
    </r>
    <r>
      <rPr>
        <sz val="11"/>
        <color theme="1"/>
        <rFont val="Calibri"/>
        <family val="2"/>
        <scheme val="minor"/>
      </rPr>
      <t xml:space="preserve">
0
0
+15</t>
    </r>
  </si>
  <si>
    <t>BA in 2025 &gt; sowohl Nettobetrag als auch USt</t>
  </si>
  <si>
    <t>-2.250 €
-427,50 €</t>
  </si>
  <si>
    <t>BE in 2026, nicht regelmäßig wiederkehrend &gt; Korrektur</t>
  </si>
  <si>
    <t>-180 €</t>
  </si>
  <si>
    <t xml:space="preserve">BA in Höhe der USt: 1.220 € * 97% * 19%/119% = 188,95 €
Sammelposten: 1.220 € / 1,19 * 97% = 994,45 € / 5 = 198,89 € </t>
  </si>
  <si>
    <t>-188,95
-198,89 €</t>
  </si>
  <si>
    <t>35.055 € abrunden auf 35.000 € * 1% = 350 € * 12 M = 4.200 €
USt: 350 € * 80% * 19% = 53,20 € * 12 M = 638,40 €</t>
  </si>
  <si>
    <t>+4.200 €
+638,40 €</t>
  </si>
  <si>
    <t>Abgabe von Scheck &gt; Betriebsausgabe 
Regelmäßig wiederkehrende BA Nettobetrag + USt</t>
  </si>
  <si>
    <t>-2.000 €
-380 €</t>
  </si>
  <si>
    <t>0 €
+90 €</t>
  </si>
  <si>
    <t>Haftpflichtversicherung &gt; BA, somit keine Korrektur
Hundesteuer &gt; keine Betriebsausgabe</t>
  </si>
  <si>
    <t>§ 4 (3) S. 4 EStG &gt; keine Betriebsausgabe</t>
  </si>
  <si>
    <t>+30.000 €</t>
  </si>
  <si>
    <t>Aufmerksamkeit gem. R 19.6 EStR &gt; keine BE sowohl in Höhe des Nettobetrages als auch Umsatzsteuer</t>
  </si>
  <si>
    <t>Sachentnahme in Höhe von brutto 89,25 €</t>
  </si>
  <si>
    <t>+89,25 €</t>
  </si>
  <si>
    <t>2019</t>
  </si>
  <si>
    <t>+273.134</t>
  </si>
  <si>
    <t>-177.357</t>
  </si>
  <si>
    <t>Keine BA in 2025</t>
  </si>
  <si>
    <t>+3.808</t>
  </si>
  <si>
    <t>-1.600</t>
  </si>
  <si>
    <t>Fälligkeit erst in Februar, somit kein wiederkehrende Ausgabe; die Berücksichtigung als BA folgt in 2025</t>
  </si>
  <si>
    <t>Verpflegung: 14 € + 28 € + 14 € = 56 €
Hotelrechnung komplett als BA: 100 € + 17,85 € + 11,90 €
Fahrkosten keine BA, weil Firmenwagen</t>
  </si>
  <si>
    <t>-56
-100
-17,85
-11,90
0</t>
  </si>
  <si>
    <t>Spende ist Sonderausgabe</t>
  </si>
  <si>
    <t>+200</t>
  </si>
  <si>
    <t>-560</t>
  </si>
  <si>
    <t>Geld ist weg, Betriebsausgabe</t>
  </si>
  <si>
    <t xml:space="preserve">Beim Einkauf bereits gewinnmindern erfasst, somit keine Betriebsausgabe </t>
  </si>
  <si>
    <t>+1.200</t>
  </si>
  <si>
    <t>30% sind nicht abziehbare BA</t>
  </si>
  <si>
    <t>+15</t>
  </si>
  <si>
    <t>Lineare AfA: 8.040 € / 10 J * 2/12 M = 134 €</t>
  </si>
  <si>
    <t>Musterprüfung</t>
  </si>
  <si>
    <t>Vorläufiger Gewinn</t>
  </si>
  <si>
    <t>+33.222</t>
  </si>
  <si>
    <t>Lineara AfA: 2.100 € / 7 J * 10/12 M = 250 €</t>
  </si>
  <si>
    <t>-250</t>
  </si>
  <si>
    <t>Anlagenabgabe 1 €
Verkaufspreis</t>
  </si>
  <si>
    <t>Büro Betriebsausgabe wegen regelmäßig wiederkehrende Ausgaben
Kontoführungsgebühren ist BA</t>
  </si>
  <si>
    <r>
      <rPr>
        <sz val="11"/>
        <color rgb="FFFF0000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
+900</t>
    </r>
  </si>
  <si>
    <r>
      <rPr>
        <sz val="11"/>
        <rFont val="Calibri"/>
        <family val="2"/>
        <scheme val="minor"/>
      </rPr>
      <t>0</t>
    </r>
    <r>
      <rPr>
        <sz val="11"/>
        <color rgb="FFFF0000"/>
        <rFont val="Calibri"/>
        <family val="2"/>
        <scheme val="minor"/>
      </rPr>
      <t xml:space="preserve">
-9</t>
    </r>
  </si>
  <si>
    <t>Spende keine BA</t>
  </si>
  <si>
    <t>Forderungsausfall ist keine BA</t>
  </si>
  <si>
    <t>Verpflegung 
Bahn
Ticket
Taxi</t>
  </si>
  <si>
    <t>-14
-116
-150
-35</t>
  </si>
  <si>
    <t>GewSt-VZ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</si>
</sst>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" fontId="0" fillId="0" borderId="6" xfId="0" quotePrefix="1" applyNumberFormat="1" applyBorder="1" applyAlignment="1">
      <alignment horizontal="center" vertical="center"/>
    </xf>
    <xf numFmtId="0" fontId="0" fillId="0" borderId="6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/>
    </xf>
    <xf numFmtId="1" fontId="1" fillId="0" borderId="6" xfId="0" quotePrefix="1" applyNumberFormat="1" applyFont="1" applyBorder="1" applyAlignment="1">
      <alignment horizontal="center" vertical="center"/>
    </xf>
    <xf numFmtId="38" fontId="0" fillId="0" borderId="6" xfId="0" applyNumberForma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 wrapText="1"/>
    </xf>
    <xf numFmtId="6" fontId="1" fillId="0" borderId="6" xfId="0" quotePrefix="1" applyNumberFormat="1" applyFon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6" fontId="0" fillId="0" borderId="6" xfId="0" quotePrefix="1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" fontId="2" fillId="0" borderId="6" xfId="0" quotePrefix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6" fontId="1" fillId="0" borderId="6" xfId="0" quotePrefix="1" applyNumberFormat="1" applyFont="1" applyBorder="1" applyAlignment="1">
      <alignment horizontal="center" vertical="center" wrapText="1"/>
    </xf>
    <xf numFmtId="8" fontId="1" fillId="0" borderId="6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4" fontId="0" fillId="0" borderId="14" xfId="0" quotePrefix="1" applyNumberFormat="1" applyBorder="1" applyAlignment="1">
      <alignment horizontal="center" vertical="center"/>
    </xf>
    <xf numFmtId="1" fontId="2" fillId="0" borderId="15" xfId="0" quotePrefix="1" applyNumberFormat="1" applyFont="1" applyBorder="1" applyAlignment="1">
      <alignment horizontal="center" vertical="center"/>
    </xf>
    <xf numFmtId="1" fontId="0" fillId="0" borderId="15" xfId="0" quotePrefix="1" applyNumberFormat="1" applyBorder="1" applyAlignment="1">
      <alignment horizontal="center" vertical="center"/>
    </xf>
    <xf numFmtId="1" fontId="1" fillId="0" borderId="15" xfId="0" quotePrefix="1" applyNumberFormat="1" applyFont="1" applyBorder="1" applyAlignment="1">
      <alignment horizontal="center" vertical="center"/>
    </xf>
    <xf numFmtId="6" fontId="1" fillId="0" borderId="15" xfId="0" quotePrefix="1" applyNumberFormat="1" applyFont="1" applyBorder="1" applyAlignment="1">
      <alignment horizontal="center" vertical="center"/>
    </xf>
    <xf numFmtId="6" fontId="0" fillId="0" borderId="15" xfId="0" quotePrefix="1" applyNumberFormat="1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 wrapText="1"/>
    </xf>
    <xf numFmtId="0" fontId="1" fillId="0" borderId="15" xfId="0" quotePrefix="1" applyFont="1" applyBorder="1" applyAlignment="1">
      <alignment horizontal="center" vertical="center" wrapText="1"/>
    </xf>
    <xf numFmtId="4" fontId="0" fillId="0" borderId="16" xfId="0" applyNumberFormat="1" applyBorder="1" applyAlignment="1">
      <alignment horizontal="center" vertical="center"/>
    </xf>
    <xf numFmtId="4" fontId="0" fillId="0" borderId="9" xfId="0" quotePrefix="1" applyNumberFormat="1" applyBorder="1" applyAlignment="1">
      <alignment horizontal="center" vertical="center" wrapText="1"/>
    </xf>
    <xf numFmtId="6" fontId="3" fillId="0" borderId="6" xfId="0" quotePrefix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38" fontId="1" fillId="0" borderId="6" xfId="0" quotePrefix="1" applyNumberFormat="1" applyFont="1" applyBorder="1" applyAlignment="1">
      <alignment horizontal="center" vertical="center"/>
    </xf>
    <xf numFmtId="38" fontId="0" fillId="0" borderId="6" xfId="0" quotePrefix="1" applyNumberForma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" fontId="0" fillId="0" borderId="14" xfId="0" quotePrefix="1" applyNumberFormat="1" applyBorder="1" applyAlignment="1">
      <alignment horizontal="center" vertical="center"/>
    </xf>
    <xf numFmtId="1" fontId="0" fillId="0" borderId="21" xfId="0" quotePrefix="1" applyNumberForma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6B9B-7D11-4FA2-9710-EFBEC7733E14}">
  <dimension ref="B1:P16"/>
  <sheetViews>
    <sheetView tabSelected="1" zoomScale="55" zoomScaleNormal="55" workbookViewId="0">
      <selection activeCell="I40" sqref="I40"/>
    </sheetView>
  </sheetViews>
  <sheetFormatPr baseColWidth="10" defaultColWidth="11.453125" defaultRowHeight="14.5" x14ac:dyDescent="0.35"/>
  <cols>
    <col min="1" max="1" width="4.6328125" style="13" customWidth="1"/>
    <col min="2" max="2" width="3.7265625" style="12" bestFit="1" customWidth="1"/>
    <col min="3" max="3" width="48.1796875" style="13" bestFit="1" customWidth="1"/>
    <col min="4" max="4" width="11.453125" style="13"/>
    <col min="5" max="5" width="3.7265625" style="12" bestFit="1" customWidth="1"/>
    <col min="6" max="6" width="48.1796875" style="13" bestFit="1" customWidth="1"/>
    <col min="7" max="7" width="11.453125" style="13"/>
    <col min="8" max="8" width="3.7265625" style="12" bestFit="1" customWidth="1"/>
    <col min="9" max="9" width="51.7265625" style="13" bestFit="1" customWidth="1"/>
    <col min="10" max="10" width="11.453125" style="13"/>
    <col min="11" max="11" width="3.7265625" style="12" bestFit="1" customWidth="1"/>
    <col min="12" max="12" width="53.81640625" style="13" bestFit="1" customWidth="1"/>
    <col min="13" max="13" width="11.453125" style="13"/>
    <col min="14" max="14" width="3.7265625" style="12" bestFit="1" customWidth="1"/>
    <col min="15" max="15" width="53.81640625" style="13" bestFit="1" customWidth="1"/>
    <col min="16" max="16384" width="11.453125" style="13"/>
  </cols>
  <sheetData>
    <row r="1" spans="2:16" ht="15" thickBot="1" x14ac:dyDescent="0.4"/>
    <row r="2" spans="2:16" x14ac:dyDescent="0.35">
      <c r="B2" s="40" t="s">
        <v>84</v>
      </c>
      <c r="C2" s="41"/>
      <c r="D2" s="42"/>
      <c r="E2" s="40" t="s">
        <v>0</v>
      </c>
      <c r="F2" s="41"/>
      <c r="G2" s="42"/>
      <c r="H2" s="40" t="s">
        <v>18</v>
      </c>
      <c r="I2" s="41"/>
      <c r="J2" s="41"/>
      <c r="K2" s="40" t="s">
        <v>47</v>
      </c>
      <c r="L2" s="41"/>
      <c r="M2" s="42"/>
      <c r="N2" s="40" t="s">
        <v>66</v>
      </c>
      <c r="O2" s="41"/>
      <c r="P2" s="42"/>
    </row>
    <row r="3" spans="2:16" x14ac:dyDescent="0.35">
      <c r="B3" s="43" t="s">
        <v>1</v>
      </c>
      <c r="C3" s="14" t="s">
        <v>2</v>
      </c>
      <c r="D3" s="15" t="s">
        <v>17</v>
      </c>
      <c r="E3" s="43" t="s">
        <v>1</v>
      </c>
      <c r="F3" s="14" t="s">
        <v>2</v>
      </c>
      <c r="G3" s="15" t="s">
        <v>17</v>
      </c>
      <c r="H3" s="43" t="s">
        <v>1</v>
      </c>
      <c r="I3" s="14" t="s">
        <v>2</v>
      </c>
      <c r="J3" s="26" t="s">
        <v>17</v>
      </c>
      <c r="K3" s="43" t="s">
        <v>1</v>
      </c>
      <c r="L3" s="14" t="s">
        <v>2</v>
      </c>
      <c r="M3" s="15" t="s">
        <v>17</v>
      </c>
      <c r="N3" s="43" t="s">
        <v>1</v>
      </c>
      <c r="O3" s="14" t="s">
        <v>2</v>
      </c>
      <c r="P3" s="15" t="s">
        <v>17</v>
      </c>
    </row>
    <row r="4" spans="2:16" x14ac:dyDescent="0.35">
      <c r="B4" s="44"/>
      <c r="C4" s="49" t="s">
        <v>85</v>
      </c>
      <c r="D4" s="51" t="s">
        <v>86</v>
      </c>
      <c r="E4" s="44"/>
      <c r="F4" s="14" t="s">
        <v>3</v>
      </c>
      <c r="G4" s="1" t="s">
        <v>21</v>
      </c>
      <c r="H4" s="44"/>
      <c r="I4" s="14" t="s">
        <v>3</v>
      </c>
      <c r="J4" s="27" t="s">
        <v>30</v>
      </c>
      <c r="K4" s="44"/>
      <c r="L4" s="14" t="s">
        <v>3</v>
      </c>
      <c r="M4" s="1" t="s">
        <v>19</v>
      </c>
      <c r="N4" s="44"/>
      <c r="O4" s="14" t="s">
        <v>3</v>
      </c>
      <c r="P4" s="1" t="s">
        <v>67</v>
      </c>
    </row>
    <row r="5" spans="2:16" x14ac:dyDescent="0.35">
      <c r="B5" s="45"/>
      <c r="C5" s="50"/>
      <c r="D5" s="52"/>
      <c r="E5" s="45"/>
      <c r="F5" s="14" t="s">
        <v>4</v>
      </c>
      <c r="G5" s="5" t="s">
        <v>22</v>
      </c>
      <c r="H5" s="45"/>
      <c r="I5" s="14" t="s">
        <v>4</v>
      </c>
      <c r="J5" s="28" t="s">
        <v>31</v>
      </c>
      <c r="K5" s="45"/>
      <c r="L5" s="14" t="s">
        <v>4</v>
      </c>
      <c r="M5" s="5" t="s">
        <v>20</v>
      </c>
      <c r="N5" s="45"/>
      <c r="O5" s="14" t="s">
        <v>4</v>
      </c>
      <c r="P5" s="5" t="s">
        <v>68</v>
      </c>
    </row>
    <row r="6" spans="2:16" ht="43.5" x14ac:dyDescent="0.35">
      <c r="B6" s="16">
        <v>1</v>
      </c>
      <c r="C6" s="36" t="s">
        <v>87</v>
      </c>
      <c r="D6" s="38" t="s">
        <v>88</v>
      </c>
      <c r="E6" s="16">
        <v>1</v>
      </c>
      <c r="F6" s="14" t="s">
        <v>5</v>
      </c>
      <c r="G6" s="6">
        <v>-3750</v>
      </c>
      <c r="H6" s="16">
        <v>1</v>
      </c>
      <c r="I6" s="17" t="s">
        <v>32</v>
      </c>
      <c r="J6" s="29" t="s">
        <v>33</v>
      </c>
      <c r="K6" s="16">
        <v>1</v>
      </c>
      <c r="L6" s="17" t="s">
        <v>49</v>
      </c>
      <c r="M6" s="22" t="s">
        <v>50</v>
      </c>
      <c r="N6" s="16">
        <v>1</v>
      </c>
      <c r="O6" s="17" t="s">
        <v>69</v>
      </c>
      <c r="P6" s="35" t="s">
        <v>70</v>
      </c>
    </row>
    <row r="7" spans="2:16" ht="58" x14ac:dyDescent="0.35">
      <c r="B7" s="16">
        <v>2</v>
      </c>
      <c r="C7" s="37" t="s">
        <v>89</v>
      </c>
      <c r="D7" s="39" t="s">
        <v>91</v>
      </c>
      <c r="E7" s="16">
        <v>2</v>
      </c>
      <c r="F7" s="17" t="s">
        <v>6</v>
      </c>
      <c r="G7" s="6">
        <v>0</v>
      </c>
      <c r="H7" s="16">
        <v>2</v>
      </c>
      <c r="I7" s="17" t="s">
        <v>34</v>
      </c>
      <c r="J7" s="30" t="s">
        <v>35</v>
      </c>
      <c r="K7" s="16">
        <v>2</v>
      </c>
      <c r="L7" s="17" t="s">
        <v>51</v>
      </c>
      <c r="M7" s="22" t="s">
        <v>52</v>
      </c>
      <c r="N7" s="16">
        <v>2</v>
      </c>
      <c r="O7" s="17" t="s">
        <v>72</v>
      </c>
      <c r="P7" s="22" t="s">
        <v>71</v>
      </c>
    </row>
    <row r="8" spans="2:16" ht="72.5" x14ac:dyDescent="0.35">
      <c r="B8" s="16">
        <v>3</v>
      </c>
      <c r="C8" s="37" t="s">
        <v>90</v>
      </c>
      <c r="D8" s="7" t="s">
        <v>92</v>
      </c>
      <c r="E8" s="16">
        <v>3</v>
      </c>
      <c r="F8" s="17" t="s">
        <v>7</v>
      </c>
      <c r="G8" s="7" t="s">
        <v>23</v>
      </c>
      <c r="H8" s="16">
        <v>3</v>
      </c>
      <c r="I8" s="17" t="s">
        <v>36</v>
      </c>
      <c r="J8" s="31" t="s">
        <v>37</v>
      </c>
      <c r="K8" s="16">
        <v>3</v>
      </c>
      <c r="L8" s="17" t="s">
        <v>53</v>
      </c>
      <c r="M8" s="23" t="s">
        <v>54</v>
      </c>
      <c r="N8" s="16">
        <v>3</v>
      </c>
      <c r="O8" s="17" t="s">
        <v>73</v>
      </c>
      <c r="P8" s="23" t="s">
        <v>74</v>
      </c>
    </row>
    <row r="9" spans="2:16" ht="29" x14ac:dyDescent="0.35">
      <c r="B9" s="16">
        <v>4</v>
      </c>
      <c r="C9" s="37" t="s">
        <v>93</v>
      </c>
      <c r="D9" s="7">
        <v>0</v>
      </c>
      <c r="E9" s="16">
        <v>4</v>
      </c>
      <c r="F9" s="17" t="s">
        <v>8</v>
      </c>
      <c r="G9" s="7" t="s">
        <v>24</v>
      </c>
      <c r="H9" s="16">
        <v>4</v>
      </c>
      <c r="I9" s="17" t="s">
        <v>38</v>
      </c>
      <c r="J9" s="32" t="s">
        <v>39</v>
      </c>
      <c r="K9" s="16">
        <v>4</v>
      </c>
      <c r="L9" s="17" t="s">
        <v>55</v>
      </c>
      <c r="M9" s="2" t="s">
        <v>56</v>
      </c>
      <c r="N9" s="16">
        <v>4</v>
      </c>
      <c r="O9" s="17" t="s">
        <v>75</v>
      </c>
      <c r="P9" s="2" t="s">
        <v>76</v>
      </c>
    </row>
    <row r="10" spans="2:16" ht="72.5" x14ac:dyDescent="0.35">
      <c r="B10" s="16">
        <v>5</v>
      </c>
      <c r="C10" s="37" t="s">
        <v>94</v>
      </c>
      <c r="D10" s="3">
        <v>0</v>
      </c>
      <c r="E10" s="16">
        <v>5</v>
      </c>
      <c r="F10" s="17" t="s">
        <v>9</v>
      </c>
      <c r="G10" s="3" t="s">
        <v>25</v>
      </c>
      <c r="H10" s="16">
        <v>5</v>
      </c>
      <c r="I10" s="17" t="s">
        <v>40</v>
      </c>
      <c r="J10" s="32" t="s">
        <v>41</v>
      </c>
      <c r="K10" s="16">
        <v>5</v>
      </c>
      <c r="L10" s="17" t="s">
        <v>57</v>
      </c>
      <c r="M10" s="7" t="s">
        <v>58</v>
      </c>
      <c r="N10" s="16">
        <v>5</v>
      </c>
      <c r="O10" s="17" t="s">
        <v>78</v>
      </c>
      <c r="P10" s="7" t="s">
        <v>77</v>
      </c>
    </row>
    <row r="11" spans="2:16" ht="58" x14ac:dyDescent="0.35">
      <c r="B11" s="16">
        <v>6</v>
      </c>
      <c r="C11" s="37" t="s">
        <v>95</v>
      </c>
      <c r="D11" s="7" t="s">
        <v>96</v>
      </c>
      <c r="E11" s="16">
        <v>6</v>
      </c>
      <c r="F11" s="17" t="s">
        <v>10</v>
      </c>
      <c r="G11" s="2" t="s">
        <v>26</v>
      </c>
      <c r="H11" s="16">
        <v>6</v>
      </c>
      <c r="I11" s="17" t="s">
        <v>42</v>
      </c>
      <c r="J11" s="32" t="s">
        <v>43</v>
      </c>
      <c r="K11" s="16">
        <v>6</v>
      </c>
      <c r="L11" s="17" t="s">
        <v>60</v>
      </c>
      <c r="M11" s="2" t="s">
        <v>59</v>
      </c>
      <c r="N11" s="16">
        <v>6</v>
      </c>
      <c r="O11" s="17" t="s">
        <v>79</v>
      </c>
      <c r="P11" s="2" t="s">
        <v>80</v>
      </c>
    </row>
    <row r="12" spans="2:16" ht="43.5" x14ac:dyDescent="0.35">
      <c r="B12" s="16">
        <v>7</v>
      </c>
      <c r="C12" s="37" t="s">
        <v>97</v>
      </c>
      <c r="D12" s="2">
        <v>0</v>
      </c>
      <c r="E12" s="16">
        <v>7</v>
      </c>
      <c r="F12" s="17" t="s">
        <v>11</v>
      </c>
      <c r="G12" s="2" t="s">
        <v>27</v>
      </c>
      <c r="H12" s="16">
        <v>7</v>
      </c>
      <c r="I12" s="17" t="s">
        <v>44</v>
      </c>
      <c r="J12" s="32" t="s">
        <v>45</v>
      </c>
      <c r="K12" s="16">
        <v>7</v>
      </c>
      <c r="L12" s="17" t="s">
        <v>61</v>
      </c>
      <c r="M12" s="2" t="s">
        <v>62</v>
      </c>
      <c r="N12" s="16">
        <v>7</v>
      </c>
      <c r="O12" s="17" t="s">
        <v>81</v>
      </c>
      <c r="P12" s="2" t="s">
        <v>82</v>
      </c>
    </row>
    <row r="13" spans="2:16" ht="87.5" thickBot="1" x14ac:dyDescent="0.4">
      <c r="B13" s="20" t="s">
        <v>16</v>
      </c>
      <c r="C13" s="21"/>
      <c r="D13" s="9">
        <f>33222-250-1+900-9-14-116-150-35</f>
        <v>33547</v>
      </c>
      <c r="E13" s="16">
        <v>8</v>
      </c>
      <c r="F13" s="14" t="s">
        <v>12</v>
      </c>
      <c r="G13" s="4" t="s">
        <v>28</v>
      </c>
      <c r="H13" s="16">
        <v>8</v>
      </c>
      <c r="I13" s="17" t="s">
        <v>46</v>
      </c>
      <c r="J13" s="31" t="s">
        <v>48</v>
      </c>
      <c r="K13" s="16">
        <v>8</v>
      </c>
      <c r="L13" s="17" t="s">
        <v>63</v>
      </c>
      <c r="M13" s="11">
        <v>0</v>
      </c>
      <c r="N13" s="16">
        <v>8</v>
      </c>
      <c r="O13" s="17" t="s">
        <v>83</v>
      </c>
      <c r="P13" s="11">
        <v>-134</v>
      </c>
    </row>
    <row r="14" spans="2:16" ht="15" thickBot="1" x14ac:dyDescent="0.4">
      <c r="E14" s="16">
        <v>9</v>
      </c>
      <c r="F14" s="14" t="s">
        <v>13</v>
      </c>
      <c r="G14" s="8" t="s">
        <v>14</v>
      </c>
      <c r="H14" s="53" t="s">
        <v>16</v>
      </c>
      <c r="I14" s="54"/>
      <c r="J14" s="33">
        <f>171900-78100-4664.8+595+595+450-2500-25-3660-38-100-1720-1280+100-56+15</f>
        <v>81511.199999999997</v>
      </c>
      <c r="K14" s="10">
        <v>9</v>
      </c>
      <c r="L14" s="24" t="s">
        <v>64</v>
      </c>
      <c r="M14" s="25" t="s">
        <v>65</v>
      </c>
      <c r="N14" s="46" t="s">
        <v>16</v>
      </c>
      <c r="O14" s="47"/>
      <c r="P14" s="34">
        <f>273134-177357+3808-1600-56-100-17.85-11.9+200-560+1200+15-134</f>
        <v>98520.25</v>
      </c>
    </row>
    <row r="15" spans="2:16" ht="29.5" thickBot="1" x14ac:dyDescent="0.4">
      <c r="E15" s="16">
        <v>10</v>
      </c>
      <c r="F15" s="17" t="s">
        <v>15</v>
      </c>
      <c r="G15" s="2" t="s">
        <v>29</v>
      </c>
      <c r="I15" s="18"/>
      <c r="J15" s="19"/>
      <c r="K15" s="46" t="s">
        <v>16</v>
      </c>
      <c r="L15" s="47"/>
      <c r="M15" s="34">
        <f>125000-66000-2250-427.5-180-188.95-198.89+4200+638.4-2000-380+90+30000+89.25</f>
        <v>88392.31</v>
      </c>
    </row>
    <row r="16" spans="2:16" ht="15" thickBot="1" x14ac:dyDescent="0.4">
      <c r="E16" s="53" t="s">
        <v>16</v>
      </c>
      <c r="F16" s="54"/>
      <c r="G16" s="9">
        <f>156800-82451-3750-196.5-180-56-556-174.97+166.6-407.4-77.41+411+639-59.5+5400-238-106.67</f>
        <v>75163.150000000009</v>
      </c>
      <c r="H16" s="48"/>
      <c r="I16" s="48"/>
      <c r="J16" s="12"/>
      <c r="K16" s="48"/>
      <c r="L16" s="48"/>
      <c r="M16" s="12"/>
      <c r="N16" s="48"/>
      <c r="O16" s="48"/>
      <c r="P16" s="12"/>
    </row>
  </sheetData>
  <mergeCells count="19">
    <mergeCell ref="H16:I16"/>
    <mergeCell ref="H14:I14"/>
    <mergeCell ref="K15:L15"/>
    <mergeCell ref="N2:P2"/>
    <mergeCell ref="N3:N5"/>
    <mergeCell ref="N14:O14"/>
    <mergeCell ref="N16:O16"/>
    <mergeCell ref="B2:D2"/>
    <mergeCell ref="B3:B5"/>
    <mergeCell ref="C4:C5"/>
    <mergeCell ref="D4:D5"/>
    <mergeCell ref="K2:M2"/>
    <mergeCell ref="K3:K5"/>
    <mergeCell ref="K16:L16"/>
    <mergeCell ref="E3:E5"/>
    <mergeCell ref="E16:F16"/>
    <mergeCell ref="E2:G2"/>
    <mergeCell ref="H2:J2"/>
    <mergeCell ref="H3:H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G</dc:creator>
  <cp:lastModifiedBy>S G</cp:lastModifiedBy>
  <dcterms:created xsi:type="dcterms:W3CDTF">2026-08-18T12:28:12Z</dcterms:created>
  <dcterms:modified xsi:type="dcterms:W3CDTF">2026-08-23T18:08:00Z</dcterms:modified>
</cp:coreProperties>
</file>